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55" windowWidth="20115" windowHeight="7815"/>
  </bookViews>
  <sheets>
    <sheet name="Sales Performance" sheetId="1" r:id="rId1"/>
    <sheet name="Sales Performance Formulae" sheetId="4" r:id="rId2"/>
    <sheet name="Sales Pie Chart" sheetId="5" r:id="rId3"/>
    <sheet name="Markup Calculator" sheetId="2" r:id="rId4"/>
  </sheets>
  <calcPr calcId="144525"/>
</workbook>
</file>

<file path=xl/calcChain.xml><?xml version="1.0" encoding="utf-8"?>
<calcChain xmlns="http://schemas.openxmlformats.org/spreadsheetml/2006/main">
  <c r="J33" i="4" l="1"/>
  <c r="I33" i="4"/>
  <c r="H33" i="4"/>
  <c r="G33" i="4"/>
  <c r="F33" i="4"/>
  <c r="E33" i="4"/>
  <c r="D33" i="4"/>
  <c r="C33" i="4"/>
  <c r="B33" i="4"/>
  <c r="B25" i="2" l="1"/>
  <c r="B24" i="2"/>
  <c r="B23" i="2"/>
  <c r="B22" i="2"/>
  <c r="B21" i="2"/>
  <c r="B12" i="2"/>
  <c r="A3" i="2"/>
  <c r="A32" i="4"/>
  <c r="C31" i="4"/>
  <c r="B31" i="4"/>
  <c r="A31" i="4"/>
  <c r="A30" i="4"/>
  <c r="C29" i="4"/>
  <c r="B29" i="4"/>
  <c r="A29" i="4"/>
  <c r="I16" i="4"/>
  <c r="I31" i="4" s="1"/>
  <c r="H16" i="4"/>
  <c r="E16" i="4"/>
  <c r="E31" i="4" s="1"/>
  <c r="D16" i="4"/>
  <c r="D32" i="4" s="1"/>
  <c r="C16" i="4"/>
  <c r="C32" i="4" s="1"/>
  <c r="B16" i="4"/>
  <c r="G14" i="4"/>
  <c r="J14" i="4" s="1"/>
  <c r="F14" i="4"/>
  <c r="D14" i="4"/>
  <c r="G13" i="4"/>
  <c r="J13" i="4" s="1"/>
  <c r="F13" i="4"/>
  <c r="D13" i="4"/>
  <c r="G12" i="4"/>
  <c r="J12" i="4" s="1"/>
  <c r="F12" i="4"/>
  <c r="D12" i="4"/>
  <c r="G11" i="4"/>
  <c r="J11" i="4" s="1"/>
  <c r="F11" i="4"/>
  <c r="D11" i="4"/>
  <c r="G10" i="4"/>
  <c r="J10" i="4" s="1"/>
  <c r="F10" i="4"/>
  <c r="D10" i="4"/>
  <c r="G9" i="4"/>
  <c r="J9" i="4" s="1"/>
  <c r="F9" i="4"/>
  <c r="D9" i="4"/>
  <c r="G8" i="4"/>
  <c r="J8" i="4" s="1"/>
  <c r="F8" i="4"/>
  <c r="D8" i="4"/>
  <c r="G7" i="4"/>
  <c r="J7" i="4" s="1"/>
  <c r="F7" i="4"/>
  <c r="D7" i="4"/>
  <c r="G6" i="4"/>
  <c r="J6" i="4" s="1"/>
  <c r="F6" i="4"/>
  <c r="D6" i="4"/>
  <c r="G5" i="4"/>
  <c r="F5" i="4"/>
  <c r="D5" i="4"/>
  <c r="D31" i="4" s="1"/>
  <c r="A32" i="1"/>
  <c r="A31" i="1"/>
  <c r="A30" i="1"/>
  <c r="A29" i="1"/>
  <c r="F6" i="1"/>
  <c r="F7" i="1"/>
  <c r="F8" i="1"/>
  <c r="F9" i="1"/>
  <c r="F10" i="1"/>
  <c r="F11" i="1"/>
  <c r="F12" i="1"/>
  <c r="F13" i="1"/>
  <c r="F14" i="1"/>
  <c r="F5" i="1"/>
  <c r="H30" i="4" l="1"/>
  <c r="J5" i="4"/>
  <c r="I30" i="4"/>
  <c r="E32" i="4"/>
  <c r="F16" i="4"/>
  <c r="D29" i="4"/>
  <c r="H29" i="4"/>
  <c r="B30" i="4"/>
  <c r="F30" i="4"/>
  <c r="H31" i="4"/>
  <c r="B32" i="4"/>
  <c r="F32" i="4"/>
  <c r="D30" i="4"/>
  <c r="H32" i="4"/>
  <c r="E30" i="4"/>
  <c r="I32" i="4"/>
  <c r="G16" i="4"/>
  <c r="E29" i="4"/>
  <c r="I29" i="4"/>
  <c r="C30" i="4"/>
  <c r="G30" i="4"/>
  <c r="F16" i="1"/>
  <c r="F33" i="1" s="1"/>
  <c r="G6" i="1"/>
  <c r="G7" i="1"/>
  <c r="G8" i="1"/>
  <c r="G9" i="1"/>
  <c r="G10" i="1"/>
  <c r="G11" i="1"/>
  <c r="G12" i="1"/>
  <c r="G13" i="1"/>
  <c r="G14" i="1"/>
  <c r="D6" i="1"/>
  <c r="D7" i="1"/>
  <c r="D8" i="1"/>
  <c r="D9" i="1"/>
  <c r="D10" i="1"/>
  <c r="D11" i="1"/>
  <c r="D12" i="1"/>
  <c r="D13" i="1"/>
  <c r="D14" i="1"/>
  <c r="D5" i="1"/>
  <c r="I16" i="1"/>
  <c r="H16" i="1"/>
  <c r="E16" i="1"/>
  <c r="C16" i="1"/>
  <c r="B16" i="1"/>
  <c r="J14" i="1" l="1"/>
  <c r="F30" i="1"/>
  <c r="J9" i="1"/>
  <c r="J10" i="1"/>
  <c r="J6" i="1"/>
  <c r="F29" i="1"/>
  <c r="F32" i="1"/>
  <c r="H33" i="1"/>
  <c r="H31" i="1"/>
  <c r="H29" i="1"/>
  <c r="H32" i="1"/>
  <c r="H30" i="1"/>
  <c r="I30" i="1"/>
  <c r="I33" i="1"/>
  <c r="I31" i="1"/>
  <c r="I29" i="1"/>
  <c r="I32" i="1"/>
  <c r="J13" i="1"/>
  <c r="C33" i="1"/>
  <c r="C31" i="1"/>
  <c r="C32" i="1"/>
  <c r="C30" i="1"/>
  <c r="C29" i="1"/>
  <c r="J12" i="1"/>
  <c r="J8" i="1"/>
  <c r="E32" i="1"/>
  <c r="E33" i="1"/>
  <c r="E31" i="1"/>
  <c r="E29" i="1"/>
  <c r="E30" i="1"/>
  <c r="J11" i="1"/>
  <c r="J7" i="1"/>
  <c r="F31" i="1"/>
  <c r="B32" i="1"/>
  <c r="B30" i="1"/>
  <c r="B31" i="1"/>
  <c r="B29" i="1"/>
  <c r="B33" i="1"/>
  <c r="J16" i="4"/>
  <c r="G29" i="4"/>
  <c r="G31" i="4"/>
  <c r="G32" i="4"/>
  <c r="F31" i="4"/>
  <c r="F29" i="4"/>
  <c r="G5" i="1"/>
  <c r="J5" i="1" l="1"/>
  <c r="J30" i="4"/>
  <c r="J29" i="4"/>
  <c r="J32" i="4"/>
  <c r="J31" i="4"/>
  <c r="G16" i="1"/>
  <c r="G32" i="1" s="1"/>
  <c r="D16" i="1"/>
  <c r="G31" i="1" l="1"/>
  <c r="D30" i="1"/>
  <c r="D29" i="1"/>
  <c r="D32" i="1"/>
  <c r="D33" i="1"/>
  <c r="D31" i="1"/>
  <c r="G33" i="1"/>
  <c r="G30" i="1"/>
  <c r="G29" i="1"/>
  <c r="J16" i="1"/>
  <c r="J33" i="1" s="1"/>
  <c r="J30" i="1" l="1"/>
  <c r="J31" i="1"/>
  <c r="J32" i="1"/>
  <c r="J29" i="1"/>
</calcChain>
</file>

<file path=xl/sharedStrings.xml><?xml version="1.0" encoding="utf-8"?>
<sst xmlns="http://schemas.openxmlformats.org/spreadsheetml/2006/main" count="84" uniqueCount="46">
  <si>
    <t>Josh's Sporting Goods Payroll - Spring 2010</t>
  </si>
  <si>
    <t xml:space="preserve">Data for Last Quarter </t>
  </si>
  <si>
    <t>Employee</t>
  </si>
  <si>
    <t>Hours</t>
  </si>
  <si>
    <t>Base Pay Rate</t>
  </si>
  <si>
    <t>Total Base Pay</t>
  </si>
  <si>
    <t>Sales</t>
  </si>
  <si>
    <t>Commission Rate</t>
  </si>
  <si>
    <t>Commission</t>
  </si>
  <si>
    <t>Pay Advances</t>
  </si>
  <si>
    <t>Bonus</t>
  </si>
  <si>
    <t>Total Pay</t>
  </si>
  <si>
    <t>Bob</t>
  </si>
  <si>
    <t>Phil</t>
  </si>
  <si>
    <t>Jill</t>
  </si>
  <si>
    <t>Faisal</t>
  </si>
  <si>
    <t>Amrah</t>
  </si>
  <si>
    <t xml:space="preserve">Haris </t>
  </si>
  <si>
    <t>Sarah</t>
  </si>
  <si>
    <t>Rebecca</t>
  </si>
  <si>
    <t>Jonah</t>
  </si>
  <si>
    <t>Matt</t>
  </si>
  <si>
    <t>Column Totals (SUM)</t>
  </si>
  <si>
    <t xml:space="preserve">Sales </t>
  </si>
  <si>
    <t xml:space="preserve">Commission </t>
  </si>
  <si>
    <t>N/A</t>
  </si>
  <si>
    <t>Joshua Chelli</t>
  </si>
  <si>
    <t xml:space="preserve">Markup Calculator </t>
  </si>
  <si>
    <t>Constants</t>
  </si>
  <si>
    <t>Target Markup %</t>
  </si>
  <si>
    <t xml:space="preserve">Target Price </t>
  </si>
  <si>
    <t xml:space="preserve">Base Costs </t>
  </si>
  <si>
    <t>Qty on Hand</t>
  </si>
  <si>
    <t>Cost per Unit</t>
  </si>
  <si>
    <t xml:space="preserve">Inventory Total Cost </t>
  </si>
  <si>
    <t xml:space="preserve">Additional Costs </t>
  </si>
  <si>
    <t>Avg. Freight Cost / Unit</t>
  </si>
  <si>
    <t>Avg. Damage Cost/ Unit</t>
  </si>
  <si>
    <t>Warehouse Salary Total</t>
  </si>
  <si>
    <t>Administrative Staff Salary Total</t>
  </si>
  <si>
    <t>Adjusted Costs and Prices</t>
  </si>
  <si>
    <t>Adjusted Inventory Cost</t>
  </si>
  <si>
    <t>Total Gross Inventory $$</t>
  </si>
  <si>
    <t>Final Item Price</t>
  </si>
  <si>
    <t xml:space="preserve">Actual Markup </t>
  </si>
  <si>
    <t xml:space="preserve">Target Met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</si>
</sst>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2">
    <xf numFmtId="0" fontId="0" fillId="0" borderId="0"/>
    <xf numFmtId="164" fontId="1" fillId="0" borderId="1"/>
  </cellStyleXfs>
  <cellXfs count="3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0" fontId="0" fillId="0" borderId="0" xfId="0" applyNumberFormat="1"/>
    <xf numFmtId="164" fontId="0" fillId="0" borderId="0" xfId="0" applyNumberFormat="1"/>
    <xf numFmtId="164" fontId="0" fillId="0" borderId="0" xfId="0" applyNumberFormat="1" applyFont="1" applyBorder="1" applyAlignme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/>
    <xf numFmtId="0" fontId="0" fillId="0" borderId="2" xfId="0" applyBorder="1"/>
    <xf numFmtId="164" fontId="0" fillId="0" borderId="3" xfId="0" applyNumberFormat="1" applyBorder="1"/>
    <xf numFmtId="10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7" xfId="0" applyNumberFormat="1" applyBorder="1" applyAlignment="1"/>
    <xf numFmtId="10" fontId="0" fillId="0" borderId="8" xfId="0" applyNumberFormat="1" applyBorder="1"/>
    <xf numFmtId="164" fontId="0" fillId="0" borderId="9" xfId="0" applyNumberFormat="1" applyBorder="1" applyAlignment="1"/>
    <xf numFmtId="10" fontId="0" fillId="0" borderId="10" xfId="0" applyNumberFormat="1" applyBorder="1"/>
    <xf numFmtId="0" fontId="2" fillId="0" borderId="0" xfId="0" applyFont="1"/>
    <xf numFmtId="14" fontId="0" fillId="0" borderId="0" xfId="0" applyNumberFormat="1" applyAlignment="1">
      <alignment horizontal="left"/>
    </xf>
    <xf numFmtId="9" fontId="0" fillId="0" borderId="0" xfId="0" applyNumberFormat="1"/>
    <xf numFmtId="8" fontId="0" fillId="0" borderId="0" xfId="0" applyNumberFormat="1"/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'Sales Pie Chart'!$B$1</c:f>
              <c:strCache>
                <c:ptCount val="1"/>
                <c:pt idx="0">
                  <c:v>Sales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'Sales Pie Chart'!$A$2:$A$11</c:f>
              <c:strCache>
                <c:ptCount val="10"/>
                <c:pt idx="0">
                  <c:v>Bob</c:v>
                </c:pt>
                <c:pt idx="1">
                  <c:v>Phil</c:v>
                </c:pt>
                <c:pt idx="2">
                  <c:v>Jill</c:v>
                </c:pt>
                <c:pt idx="3">
                  <c:v>Faisal</c:v>
                </c:pt>
                <c:pt idx="4">
                  <c:v>Amrah</c:v>
                </c:pt>
                <c:pt idx="5">
                  <c:v>Haris </c:v>
                </c:pt>
                <c:pt idx="6">
                  <c:v>Sarah</c:v>
                </c:pt>
                <c:pt idx="7">
                  <c:v>Rebecca</c:v>
                </c:pt>
                <c:pt idx="8">
                  <c:v>Jonah</c:v>
                </c:pt>
                <c:pt idx="9">
                  <c:v>Matt</c:v>
                </c:pt>
              </c:strCache>
            </c:strRef>
          </c:cat>
          <c:val>
            <c:numRef>
              <c:f>'Sales Pie Chart'!$B$2:$B$11</c:f>
              <c:numCache>
                <c:formatCode>"$"#,##0.00</c:formatCode>
                <c:ptCount val="10"/>
                <c:pt idx="0">
                  <c:v>400000</c:v>
                </c:pt>
                <c:pt idx="1">
                  <c:v>390000</c:v>
                </c:pt>
                <c:pt idx="2">
                  <c:v>350000</c:v>
                </c:pt>
                <c:pt idx="3">
                  <c:v>100000</c:v>
                </c:pt>
                <c:pt idx="4">
                  <c:v>68000</c:v>
                </c:pt>
                <c:pt idx="5">
                  <c:v>50000</c:v>
                </c:pt>
                <c:pt idx="6">
                  <c:v>25000</c:v>
                </c:pt>
                <c:pt idx="7">
                  <c:v>9000</c:v>
                </c:pt>
                <c:pt idx="8">
                  <c:v>9000</c:v>
                </c:pt>
                <c:pt idx="9">
                  <c:v>9000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523874</xdr:colOff>
      <xdr:row>0</xdr:row>
      <xdr:rowOff>276225</xdr:rowOff>
    </xdr:from>
    <xdr:to>
      <xdr:col>12</xdr:col>
      <xdr:colOff>495299</xdr:colOff>
      <xdr:row>19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33"/>
  <sheetViews>
    <sheetView tabSelected="1" view="pageLayout" zoomScaleNormal="100" workbookViewId="0">
      <selection activeCell="P22" sqref="P22"/>
    </sheetView>
  </sheetViews>
  <sheetFormatPr defaultRowHeight="15" x14ac:dyDescent="0.25"/>
  <cols>
    <col min="1" max="1" width="20.7109375" customWidth="1"/>
    <col min="2" max="2" width="9.140625" style="1"/>
    <col min="3" max="3" width="11.5703125" style="1" customWidth="1"/>
    <col min="4" max="4" width="13.7109375" customWidth="1"/>
    <col min="5" max="5" width="12.7109375" bestFit="1" customWidth="1"/>
    <col min="6" max="6" width="18.7109375" customWidth="1"/>
    <col min="7" max="7" width="12" customWidth="1"/>
    <col min="8" max="8" width="12.85546875" customWidth="1"/>
    <col min="9" max="9" width="12.28515625" customWidth="1"/>
    <col min="10" max="10" width="11.140625" bestFit="1" customWidth="1"/>
    <col min="12" max="12" width="11.140625" customWidth="1"/>
    <col min="13" max="13" width="10.140625" customWidth="1"/>
  </cols>
  <sheetData>
    <row r="2" spans="1:10" x14ac:dyDescent="0.25">
      <c r="D2" s="28" t="s">
        <v>0</v>
      </c>
      <c r="E2" s="29"/>
      <c r="F2" s="29"/>
    </row>
    <row r="3" spans="1:10" x14ac:dyDescent="0.25">
      <c r="A3" s="3"/>
      <c r="D3" t="s">
        <v>1</v>
      </c>
    </row>
    <row r="4" spans="1:10" ht="30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x14ac:dyDescent="0.25">
      <c r="A5" s="15" t="s">
        <v>12</v>
      </c>
      <c r="B5" s="8">
        <v>240</v>
      </c>
      <c r="C5" s="9">
        <v>30</v>
      </c>
      <c r="D5" s="6">
        <f>PRODUCT(B5:C5)</f>
        <v>7200</v>
      </c>
      <c r="E5" s="6">
        <v>400000</v>
      </c>
      <c r="F5" s="5">
        <f>VLOOKUP(E5, $C$20:$D$27, 2, TRUE)</f>
        <v>0.1</v>
      </c>
      <c r="G5" s="6">
        <f>PRODUCT(E5:F5)</f>
        <v>40000</v>
      </c>
      <c r="H5" s="6">
        <v>0</v>
      </c>
      <c r="I5" s="6">
        <v>0</v>
      </c>
      <c r="J5" s="6">
        <f>SUM((D5+G5-H5)+ I5)</f>
        <v>47200</v>
      </c>
    </row>
    <row r="6" spans="1:10" x14ac:dyDescent="0.25">
      <c r="A6" s="15" t="s">
        <v>13</v>
      </c>
      <c r="B6" s="8">
        <v>720</v>
      </c>
      <c r="C6" s="9">
        <v>30</v>
      </c>
      <c r="D6" s="6">
        <f t="shared" ref="D6:D14" si="0">PRODUCT(B6:C6)</f>
        <v>21600</v>
      </c>
      <c r="E6" s="6">
        <v>390000</v>
      </c>
      <c r="F6" s="5">
        <f t="shared" ref="F6:F14" si="1">VLOOKUP(E6, $C$20:$D$27, 2, TRUE)</f>
        <v>0.1</v>
      </c>
      <c r="G6" s="6">
        <f t="shared" ref="G6:G14" si="2">PRODUCT(E6:F6)</f>
        <v>39000</v>
      </c>
      <c r="H6" s="6">
        <v>3000</v>
      </c>
      <c r="I6" s="6">
        <v>50</v>
      </c>
      <c r="J6" s="6">
        <f t="shared" ref="J6:J14" si="3">SUM((D6+G6-H6)+ I6)</f>
        <v>57650</v>
      </c>
    </row>
    <row r="7" spans="1:10" x14ac:dyDescent="0.25">
      <c r="A7" s="15" t="s">
        <v>14</v>
      </c>
      <c r="B7" s="8">
        <v>600</v>
      </c>
      <c r="C7" s="9">
        <v>30</v>
      </c>
      <c r="D7" s="6">
        <f t="shared" si="0"/>
        <v>18000</v>
      </c>
      <c r="E7" s="6">
        <v>350000</v>
      </c>
      <c r="F7" s="5">
        <f t="shared" si="1"/>
        <v>0.1</v>
      </c>
      <c r="G7" s="6">
        <f t="shared" si="2"/>
        <v>35000</v>
      </c>
      <c r="H7" s="6">
        <v>3000</v>
      </c>
      <c r="I7" s="6">
        <v>100</v>
      </c>
      <c r="J7" s="6">
        <f t="shared" si="3"/>
        <v>50100</v>
      </c>
    </row>
    <row r="8" spans="1:10" x14ac:dyDescent="0.25">
      <c r="A8" s="15" t="s">
        <v>15</v>
      </c>
      <c r="B8" s="8">
        <v>620</v>
      </c>
      <c r="C8" s="9">
        <v>49.25</v>
      </c>
      <c r="D8" s="6">
        <f t="shared" si="0"/>
        <v>30535</v>
      </c>
      <c r="E8" s="6">
        <v>100000</v>
      </c>
      <c r="F8" s="5">
        <f t="shared" si="1"/>
        <v>0.05</v>
      </c>
      <c r="G8" s="6">
        <f t="shared" si="2"/>
        <v>5000</v>
      </c>
      <c r="H8" s="6">
        <v>3000</v>
      </c>
      <c r="I8" s="6">
        <v>5000</v>
      </c>
      <c r="J8" s="6">
        <f t="shared" si="3"/>
        <v>37535</v>
      </c>
    </row>
    <row r="9" spans="1:10" x14ac:dyDescent="0.25">
      <c r="A9" s="15" t="s">
        <v>16</v>
      </c>
      <c r="B9" s="8">
        <v>525</v>
      </c>
      <c r="C9" s="9">
        <v>30</v>
      </c>
      <c r="D9" s="6">
        <f t="shared" si="0"/>
        <v>15750</v>
      </c>
      <c r="E9" s="6">
        <v>68000</v>
      </c>
      <c r="F9" s="5">
        <f t="shared" si="1"/>
        <v>0.03</v>
      </c>
      <c r="G9" s="6">
        <f t="shared" si="2"/>
        <v>2040</v>
      </c>
      <c r="H9" s="6">
        <v>3000</v>
      </c>
      <c r="I9" s="6">
        <v>6000</v>
      </c>
      <c r="J9" s="6">
        <f t="shared" si="3"/>
        <v>20790</v>
      </c>
    </row>
    <row r="10" spans="1:10" x14ac:dyDescent="0.25">
      <c r="A10" s="15" t="s">
        <v>17</v>
      </c>
      <c r="B10" s="8">
        <v>375</v>
      </c>
      <c r="C10" s="9">
        <v>30</v>
      </c>
      <c r="D10" s="6">
        <f t="shared" si="0"/>
        <v>11250</v>
      </c>
      <c r="E10" s="6">
        <v>50000</v>
      </c>
      <c r="F10" s="5">
        <f t="shared" si="1"/>
        <v>0.03</v>
      </c>
      <c r="G10" s="6">
        <f t="shared" si="2"/>
        <v>1500</v>
      </c>
      <c r="H10" s="6">
        <v>1500</v>
      </c>
      <c r="I10" s="6">
        <v>25</v>
      </c>
      <c r="J10" s="6">
        <f t="shared" si="3"/>
        <v>11275</v>
      </c>
    </row>
    <row r="11" spans="1:10" x14ac:dyDescent="0.25">
      <c r="A11" s="15" t="s">
        <v>18</v>
      </c>
      <c r="B11" s="8">
        <v>720</v>
      </c>
      <c r="C11" s="9">
        <v>30</v>
      </c>
      <c r="D11" s="6">
        <f t="shared" si="0"/>
        <v>21600</v>
      </c>
      <c r="E11" s="6">
        <v>25000</v>
      </c>
      <c r="F11" s="5">
        <f t="shared" si="1"/>
        <v>0.02</v>
      </c>
      <c r="G11" s="6">
        <f t="shared" si="2"/>
        <v>500</v>
      </c>
      <c r="H11" s="6">
        <v>2700</v>
      </c>
      <c r="I11" s="6">
        <v>400</v>
      </c>
      <c r="J11" s="6">
        <f t="shared" si="3"/>
        <v>19800</v>
      </c>
    </row>
    <row r="12" spans="1:10" x14ac:dyDescent="0.25">
      <c r="A12" s="15" t="s">
        <v>19</v>
      </c>
      <c r="B12" s="8">
        <v>720</v>
      </c>
      <c r="C12" s="9">
        <v>30</v>
      </c>
      <c r="D12" s="6">
        <f t="shared" si="0"/>
        <v>21600</v>
      </c>
      <c r="E12" s="6">
        <v>9000</v>
      </c>
      <c r="F12" s="5">
        <f t="shared" si="1"/>
        <v>0</v>
      </c>
      <c r="G12" s="6">
        <f t="shared" si="2"/>
        <v>0</v>
      </c>
      <c r="H12" s="6">
        <v>500</v>
      </c>
      <c r="I12" s="6">
        <v>75</v>
      </c>
      <c r="J12" s="6">
        <f t="shared" si="3"/>
        <v>21175</v>
      </c>
    </row>
    <row r="13" spans="1:10" x14ac:dyDescent="0.25">
      <c r="A13" s="15" t="s">
        <v>20</v>
      </c>
      <c r="B13" s="8">
        <v>240</v>
      </c>
      <c r="C13" s="9">
        <v>30</v>
      </c>
      <c r="D13" s="6">
        <f t="shared" si="0"/>
        <v>7200</v>
      </c>
      <c r="E13" s="6">
        <v>9000</v>
      </c>
      <c r="F13" s="5">
        <f t="shared" si="1"/>
        <v>0</v>
      </c>
      <c r="G13" s="6">
        <f t="shared" si="2"/>
        <v>0</v>
      </c>
      <c r="H13" s="6">
        <v>600</v>
      </c>
      <c r="I13" s="6">
        <v>40</v>
      </c>
      <c r="J13" s="6">
        <f t="shared" si="3"/>
        <v>6640</v>
      </c>
    </row>
    <row r="14" spans="1:10" x14ac:dyDescent="0.25">
      <c r="A14" s="15" t="s">
        <v>21</v>
      </c>
      <c r="B14" s="8">
        <v>430</v>
      </c>
      <c r="C14" s="9">
        <v>30</v>
      </c>
      <c r="D14" s="6">
        <f t="shared" si="0"/>
        <v>12900</v>
      </c>
      <c r="E14" s="6">
        <v>9000</v>
      </c>
      <c r="F14" s="5">
        <f t="shared" si="1"/>
        <v>0</v>
      </c>
      <c r="G14" s="6">
        <f t="shared" si="2"/>
        <v>0</v>
      </c>
      <c r="H14" s="6">
        <v>900</v>
      </c>
      <c r="I14" s="6">
        <v>100</v>
      </c>
      <c r="J14" s="6">
        <f t="shared" si="3"/>
        <v>12100</v>
      </c>
    </row>
    <row r="15" spans="1:10" ht="15.75" thickBot="1" x14ac:dyDescent="0.3">
      <c r="C15" s="10"/>
      <c r="D15" s="6"/>
      <c r="E15" s="6"/>
      <c r="F15" s="5"/>
      <c r="G15" s="6"/>
      <c r="H15" s="6"/>
      <c r="I15" s="6"/>
      <c r="J15" s="6"/>
    </row>
    <row r="16" spans="1:10" ht="16.5" thickTop="1" thickBot="1" x14ac:dyDescent="0.3">
      <c r="A16" s="4" t="s">
        <v>22</v>
      </c>
      <c r="B16" s="11">
        <f>SUM(B5:B14)</f>
        <v>5190</v>
      </c>
      <c r="C16" s="12">
        <f>SUM(C5:C14)</f>
        <v>319.25</v>
      </c>
      <c r="D16" s="12">
        <f>SUM(D5:D14)</f>
        <v>167635</v>
      </c>
      <c r="E16" s="12">
        <f>SUM(E5:E15)</f>
        <v>1410000</v>
      </c>
      <c r="F16" s="13">
        <f>AVERAGE(F5:F14)/2</f>
        <v>2.1500000000000002E-2</v>
      </c>
      <c r="G16" s="12">
        <f>SUM(G5:G14)</f>
        <v>123040</v>
      </c>
      <c r="H16" s="12">
        <f>SUM(H5:H14)</f>
        <v>18200</v>
      </c>
      <c r="I16" s="14">
        <f>SUM(I5:I14)</f>
        <v>11790</v>
      </c>
      <c r="J16" s="7">
        <f>SUM(J5:J14)</f>
        <v>284265</v>
      </c>
    </row>
    <row r="17" spans="1:10" ht="15.75" thickTop="1" x14ac:dyDescent="0.25"/>
    <row r="19" spans="1:10" ht="15.75" thickBot="1" x14ac:dyDescent="0.3"/>
    <row r="20" spans="1:10" ht="15.75" thickTop="1" x14ac:dyDescent="0.25">
      <c r="C20" s="16" t="s">
        <v>23</v>
      </c>
      <c r="D20" s="17" t="s">
        <v>24</v>
      </c>
    </row>
    <row r="21" spans="1:10" x14ac:dyDescent="0.25">
      <c r="C21" s="18">
        <v>0</v>
      </c>
      <c r="D21" s="19">
        <v>0</v>
      </c>
    </row>
    <row r="22" spans="1:10" x14ac:dyDescent="0.25">
      <c r="C22" s="18">
        <v>10000</v>
      </c>
      <c r="D22" s="19">
        <v>0.01</v>
      </c>
    </row>
    <row r="23" spans="1:10" x14ac:dyDescent="0.25">
      <c r="C23" s="18">
        <v>20000</v>
      </c>
      <c r="D23" s="19">
        <v>0.02</v>
      </c>
    </row>
    <row r="24" spans="1:10" x14ac:dyDescent="0.25">
      <c r="C24" s="18">
        <v>40000</v>
      </c>
      <c r="D24" s="19">
        <v>0.03</v>
      </c>
    </row>
    <row r="25" spans="1:10" x14ac:dyDescent="0.25">
      <c r="C25" s="18">
        <v>75000</v>
      </c>
      <c r="D25" s="19">
        <v>0.04</v>
      </c>
    </row>
    <row r="26" spans="1:10" x14ac:dyDescent="0.25">
      <c r="C26" s="18">
        <v>100000</v>
      </c>
      <c r="D26" s="19">
        <v>0.05</v>
      </c>
    </row>
    <row r="27" spans="1:10" ht="15.75" thickBot="1" x14ac:dyDescent="0.3">
      <c r="C27" s="20">
        <v>200000</v>
      </c>
      <c r="D27" s="21">
        <v>0.1</v>
      </c>
    </row>
    <row r="28" spans="1:10" ht="15.75" thickTop="1" x14ac:dyDescent="0.25"/>
    <row r="29" spans="1:10" x14ac:dyDescent="0.25">
      <c r="A29">
        <f>COUNTA(A1:A16)</f>
        <v>12</v>
      </c>
      <c r="B29">
        <f t="shared" ref="B29:J29" si="4">COUNTA(B1:B16)</f>
        <v>12</v>
      </c>
      <c r="C29">
        <f t="shared" si="4"/>
        <v>12</v>
      </c>
      <c r="D29">
        <f t="shared" si="4"/>
        <v>14</v>
      </c>
      <c r="E29">
        <f t="shared" si="4"/>
        <v>12</v>
      </c>
      <c r="F29">
        <f t="shared" si="4"/>
        <v>12</v>
      </c>
      <c r="G29">
        <f t="shared" si="4"/>
        <v>12</v>
      </c>
      <c r="H29">
        <f t="shared" si="4"/>
        <v>12</v>
      </c>
      <c r="I29">
        <f t="shared" si="4"/>
        <v>12</v>
      </c>
      <c r="J29">
        <f t="shared" si="4"/>
        <v>12</v>
      </c>
    </row>
    <row r="30" spans="1:10" x14ac:dyDescent="0.25">
      <c r="A30">
        <f>COUNTIF(A1:A16, "*")</f>
        <v>12</v>
      </c>
      <c r="B30">
        <f t="shared" ref="B30:J30" si="5">COUNTIF(B1:B16, "*")</f>
        <v>1</v>
      </c>
      <c r="C30">
        <f t="shared" si="5"/>
        <v>1</v>
      </c>
      <c r="D30">
        <f t="shared" si="5"/>
        <v>3</v>
      </c>
      <c r="E30">
        <f t="shared" si="5"/>
        <v>1</v>
      </c>
      <c r="F30">
        <f t="shared" si="5"/>
        <v>1</v>
      </c>
      <c r="G30">
        <f t="shared" si="5"/>
        <v>1</v>
      </c>
      <c r="H30">
        <f t="shared" si="5"/>
        <v>1</v>
      </c>
      <c r="I30">
        <f t="shared" si="5"/>
        <v>1</v>
      </c>
      <c r="J30">
        <f t="shared" si="5"/>
        <v>1</v>
      </c>
    </row>
    <row r="31" spans="1:10" x14ac:dyDescent="0.25">
      <c r="A31">
        <f>MAX(A1:A16)</f>
        <v>0</v>
      </c>
      <c r="B31">
        <f t="shared" ref="B31:J31" si="6">MAX(B1:B16)</f>
        <v>5190</v>
      </c>
      <c r="C31">
        <f t="shared" si="6"/>
        <v>319.25</v>
      </c>
      <c r="D31">
        <f t="shared" si="6"/>
        <v>167635</v>
      </c>
      <c r="E31">
        <f t="shared" si="6"/>
        <v>1410000</v>
      </c>
      <c r="F31">
        <f t="shared" si="6"/>
        <v>0.1</v>
      </c>
      <c r="G31">
        <f t="shared" si="6"/>
        <v>123040</v>
      </c>
      <c r="H31">
        <f t="shared" si="6"/>
        <v>18200</v>
      </c>
      <c r="I31">
        <f t="shared" si="6"/>
        <v>11790</v>
      </c>
      <c r="J31">
        <f t="shared" si="6"/>
        <v>284265</v>
      </c>
    </row>
    <row r="32" spans="1:10" x14ac:dyDescent="0.25">
      <c r="A32">
        <f>MIN(A1:A16)</f>
        <v>0</v>
      </c>
      <c r="B32">
        <f t="shared" ref="B32:J32" si="7">MIN(B1:B16)</f>
        <v>240</v>
      </c>
      <c r="C32">
        <f t="shared" si="7"/>
        <v>30</v>
      </c>
      <c r="D32">
        <f t="shared" si="7"/>
        <v>7200</v>
      </c>
      <c r="E32">
        <f t="shared" si="7"/>
        <v>9000</v>
      </c>
      <c r="F32">
        <f t="shared" si="7"/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6640</v>
      </c>
    </row>
    <row r="33" spans="1:10" x14ac:dyDescent="0.25">
      <c r="A33" t="s">
        <v>25</v>
      </c>
      <c r="B33" s="1">
        <f>AVERAGE((B1:B27))</f>
        <v>943.63636363636363</v>
      </c>
      <c r="C33" s="1">
        <f t="shared" ref="C33:J33" si="8">AVERAGE((C1:C27))</f>
        <v>24757.694444444445</v>
      </c>
      <c r="D33" s="1">
        <f t="shared" si="8"/>
        <v>18626.125</v>
      </c>
      <c r="E33" s="1">
        <f t="shared" si="8"/>
        <v>256363.63636363635</v>
      </c>
      <c r="F33" s="1">
        <f t="shared" si="8"/>
        <v>4.1045454545454552E-2</v>
      </c>
      <c r="G33" s="1">
        <f t="shared" si="8"/>
        <v>22370.909090909092</v>
      </c>
      <c r="H33" s="1">
        <f t="shared" si="8"/>
        <v>3309.090909090909</v>
      </c>
      <c r="I33" s="1">
        <f t="shared" si="8"/>
        <v>2143.6363636363635</v>
      </c>
      <c r="J33" s="1">
        <f t="shared" si="8"/>
        <v>51684.545454545456</v>
      </c>
    </row>
  </sheetData>
  <sortState ref="E5:E14">
    <sortCondition descending="1" ref="E4"/>
  </sortState>
  <mergeCells count="1">
    <mergeCell ref="D2:F2"/>
  </mergeCells>
  <pageMargins left="0.7" right="0.7" top="0.75" bottom="0.75" header="0.3" footer="0.3"/>
  <pageSetup orientation="landscape" verticalDpi="0" r:id="rId1"/>
  <headerFooter>
    <oddFooter xml:space="preserve">&amp;L1&amp;CCS 170 Spreadsheets 3 Section 1 
TA Akshay Katpally&amp;RJoshua Chelli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J33"/>
  <sheetViews>
    <sheetView view="pageLayout" topLeftCell="A19" zoomScaleNormal="100" workbookViewId="0">
      <selection activeCell="B33" sqref="B33:J33"/>
    </sheetView>
  </sheetViews>
  <sheetFormatPr defaultRowHeight="15" x14ac:dyDescent="0.25"/>
  <cols>
    <col min="1" max="1" width="20.7109375" customWidth="1"/>
    <col min="2" max="2" width="9.140625" style="1"/>
    <col min="3" max="3" width="11.5703125" style="1" customWidth="1"/>
    <col min="4" max="4" width="13.7109375" customWidth="1"/>
    <col min="5" max="5" width="12.7109375" bestFit="1" customWidth="1"/>
    <col min="6" max="6" width="18.7109375" customWidth="1"/>
    <col min="7" max="7" width="12" customWidth="1"/>
    <col min="8" max="8" width="12.85546875" customWidth="1"/>
    <col min="9" max="9" width="12.28515625" customWidth="1"/>
    <col min="10" max="10" width="11.140625" bestFit="1" customWidth="1"/>
  </cols>
  <sheetData>
    <row r="2" spans="1:10" x14ac:dyDescent="0.25">
      <c r="D2" s="28" t="s">
        <v>0</v>
      </c>
      <c r="E2" s="29"/>
      <c r="F2" s="29"/>
    </row>
    <row r="3" spans="1:10" x14ac:dyDescent="0.25">
      <c r="A3" s="3"/>
      <c r="D3" t="s">
        <v>1</v>
      </c>
    </row>
    <row r="4" spans="1:10" ht="30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x14ac:dyDescent="0.25">
      <c r="A5" s="15" t="s">
        <v>12</v>
      </c>
      <c r="B5" s="8">
        <v>240</v>
      </c>
      <c r="C5" s="9">
        <v>30</v>
      </c>
      <c r="D5" s="6">
        <f>PRODUCT(B5:C5)</f>
        <v>7200</v>
      </c>
      <c r="E5" s="6">
        <v>400000</v>
      </c>
      <c r="F5" s="5">
        <f>VLOOKUP(E5, $C$20:$D$27, 2, TRUE)</f>
        <v>0.1</v>
      </c>
      <c r="G5" s="6">
        <f>PRODUCT(E5:F5)</f>
        <v>40000</v>
      </c>
      <c r="H5" s="6">
        <v>0</v>
      </c>
      <c r="I5" s="6">
        <v>0</v>
      </c>
      <c r="J5" s="6">
        <f>SUM((D5+G5-H5)+ I5)</f>
        <v>47200</v>
      </c>
    </row>
    <row r="6" spans="1:10" x14ac:dyDescent="0.25">
      <c r="A6" s="15" t="s">
        <v>13</v>
      </c>
      <c r="B6" s="8">
        <v>720</v>
      </c>
      <c r="C6" s="9">
        <v>30</v>
      </c>
      <c r="D6" s="6">
        <f t="shared" ref="D6:D14" si="0">PRODUCT(B6:C6)</f>
        <v>21600</v>
      </c>
      <c r="E6" s="6">
        <v>390000</v>
      </c>
      <c r="F6" s="5">
        <f t="shared" ref="F6:F14" si="1">VLOOKUP(E6, $C$20:$D$27, 2, TRUE)</f>
        <v>0.1</v>
      </c>
      <c r="G6" s="6">
        <f t="shared" ref="G6:G14" si="2">PRODUCT(E6:F6)</f>
        <v>39000</v>
      </c>
      <c r="H6" s="6">
        <v>3000</v>
      </c>
      <c r="I6" s="6">
        <v>50</v>
      </c>
      <c r="J6" s="6">
        <f t="shared" ref="J6:J14" si="3">SUM((D6+G6-H6)+ I6)</f>
        <v>57650</v>
      </c>
    </row>
    <row r="7" spans="1:10" x14ac:dyDescent="0.25">
      <c r="A7" s="15" t="s">
        <v>14</v>
      </c>
      <c r="B7" s="8">
        <v>600</v>
      </c>
      <c r="C7" s="9">
        <v>30</v>
      </c>
      <c r="D7" s="6">
        <f t="shared" si="0"/>
        <v>18000</v>
      </c>
      <c r="E7" s="6">
        <v>350000</v>
      </c>
      <c r="F7" s="5">
        <f t="shared" si="1"/>
        <v>0.1</v>
      </c>
      <c r="G7" s="6">
        <f t="shared" si="2"/>
        <v>35000</v>
      </c>
      <c r="H7" s="6">
        <v>3000</v>
      </c>
      <c r="I7" s="6">
        <v>100</v>
      </c>
      <c r="J7" s="6">
        <f t="shared" si="3"/>
        <v>50100</v>
      </c>
    </row>
    <row r="8" spans="1:10" x14ac:dyDescent="0.25">
      <c r="A8" s="15" t="s">
        <v>15</v>
      </c>
      <c r="B8" s="8">
        <v>620</v>
      </c>
      <c r="C8" s="9">
        <v>49.25</v>
      </c>
      <c r="D8" s="6">
        <f t="shared" si="0"/>
        <v>30535</v>
      </c>
      <c r="E8" s="6">
        <v>100000</v>
      </c>
      <c r="F8" s="5">
        <f t="shared" si="1"/>
        <v>0.05</v>
      </c>
      <c r="G8" s="6">
        <f t="shared" si="2"/>
        <v>5000</v>
      </c>
      <c r="H8" s="6">
        <v>3000</v>
      </c>
      <c r="I8" s="6">
        <v>5000</v>
      </c>
      <c r="J8" s="6">
        <f t="shared" si="3"/>
        <v>37535</v>
      </c>
    </row>
    <row r="9" spans="1:10" x14ac:dyDescent="0.25">
      <c r="A9" s="15" t="s">
        <v>16</v>
      </c>
      <c r="B9" s="8">
        <v>525</v>
      </c>
      <c r="C9" s="9">
        <v>30</v>
      </c>
      <c r="D9" s="6">
        <f t="shared" si="0"/>
        <v>15750</v>
      </c>
      <c r="E9" s="6">
        <v>68000</v>
      </c>
      <c r="F9" s="5">
        <f t="shared" si="1"/>
        <v>0.03</v>
      </c>
      <c r="G9" s="6">
        <f t="shared" si="2"/>
        <v>2040</v>
      </c>
      <c r="H9" s="6">
        <v>3000</v>
      </c>
      <c r="I9" s="6">
        <v>6000</v>
      </c>
      <c r="J9" s="6">
        <f t="shared" si="3"/>
        <v>20790</v>
      </c>
    </row>
    <row r="10" spans="1:10" x14ac:dyDescent="0.25">
      <c r="A10" s="15" t="s">
        <v>17</v>
      </c>
      <c r="B10" s="8">
        <v>375</v>
      </c>
      <c r="C10" s="9">
        <v>30</v>
      </c>
      <c r="D10" s="6">
        <f t="shared" si="0"/>
        <v>11250</v>
      </c>
      <c r="E10" s="6">
        <v>50000</v>
      </c>
      <c r="F10" s="5">
        <f t="shared" si="1"/>
        <v>0.03</v>
      </c>
      <c r="G10" s="6">
        <f t="shared" si="2"/>
        <v>1500</v>
      </c>
      <c r="H10" s="6">
        <v>1500</v>
      </c>
      <c r="I10" s="6">
        <v>25</v>
      </c>
      <c r="J10" s="6">
        <f t="shared" si="3"/>
        <v>11275</v>
      </c>
    </row>
    <row r="11" spans="1:10" x14ac:dyDescent="0.25">
      <c r="A11" s="15" t="s">
        <v>18</v>
      </c>
      <c r="B11" s="8">
        <v>720</v>
      </c>
      <c r="C11" s="9">
        <v>30</v>
      </c>
      <c r="D11" s="6">
        <f t="shared" si="0"/>
        <v>21600</v>
      </c>
      <c r="E11" s="6">
        <v>25000</v>
      </c>
      <c r="F11" s="5">
        <f t="shared" si="1"/>
        <v>0.02</v>
      </c>
      <c r="G11" s="6">
        <f t="shared" si="2"/>
        <v>500</v>
      </c>
      <c r="H11" s="6">
        <v>2700</v>
      </c>
      <c r="I11" s="6">
        <v>400</v>
      </c>
      <c r="J11" s="6">
        <f t="shared" si="3"/>
        <v>19800</v>
      </c>
    </row>
    <row r="12" spans="1:10" x14ac:dyDescent="0.25">
      <c r="A12" s="15" t="s">
        <v>19</v>
      </c>
      <c r="B12" s="8">
        <v>720</v>
      </c>
      <c r="C12" s="9">
        <v>30</v>
      </c>
      <c r="D12" s="6">
        <f t="shared" si="0"/>
        <v>21600</v>
      </c>
      <c r="E12" s="6">
        <v>9000</v>
      </c>
      <c r="F12" s="5">
        <f t="shared" si="1"/>
        <v>0</v>
      </c>
      <c r="G12" s="6">
        <f t="shared" si="2"/>
        <v>0</v>
      </c>
      <c r="H12" s="6">
        <v>500</v>
      </c>
      <c r="I12" s="6">
        <v>75</v>
      </c>
      <c r="J12" s="6">
        <f t="shared" si="3"/>
        <v>21175</v>
      </c>
    </row>
    <row r="13" spans="1:10" x14ac:dyDescent="0.25">
      <c r="A13" s="15" t="s">
        <v>20</v>
      </c>
      <c r="B13" s="8">
        <v>240</v>
      </c>
      <c r="C13" s="9">
        <v>30</v>
      </c>
      <c r="D13" s="6">
        <f t="shared" si="0"/>
        <v>7200</v>
      </c>
      <c r="E13" s="6">
        <v>9000</v>
      </c>
      <c r="F13" s="5">
        <f t="shared" si="1"/>
        <v>0</v>
      </c>
      <c r="G13" s="6">
        <f t="shared" si="2"/>
        <v>0</v>
      </c>
      <c r="H13" s="6">
        <v>600</v>
      </c>
      <c r="I13" s="6">
        <v>40</v>
      </c>
      <c r="J13" s="6">
        <f t="shared" si="3"/>
        <v>6640</v>
      </c>
    </row>
    <row r="14" spans="1:10" x14ac:dyDescent="0.25">
      <c r="A14" s="15" t="s">
        <v>21</v>
      </c>
      <c r="B14" s="8">
        <v>430</v>
      </c>
      <c r="C14" s="9">
        <v>30</v>
      </c>
      <c r="D14" s="6">
        <f t="shared" si="0"/>
        <v>12900</v>
      </c>
      <c r="E14" s="6">
        <v>9000</v>
      </c>
      <c r="F14" s="5">
        <f t="shared" si="1"/>
        <v>0</v>
      </c>
      <c r="G14" s="6">
        <f t="shared" si="2"/>
        <v>0</v>
      </c>
      <c r="H14" s="6">
        <v>900</v>
      </c>
      <c r="I14" s="6">
        <v>100</v>
      </c>
      <c r="J14" s="6">
        <f t="shared" si="3"/>
        <v>12100</v>
      </c>
    </row>
    <row r="15" spans="1:10" ht="15.75" thickBot="1" x14ac:dyDescent="0.3">
      <c r="C15" s="10"/>
      <c r="D15" s="6"/>
      <c r="E15" s="6"/>
      <c r="F15" s="5"/>
      <c r="G15" s="6"/>
      <c r="H15" s="6"/>
      <c r="I15" s="6"/>
      <c r="J15" s="6"/>
    </row>
    <row r="16" spans="1:10" ht="16.5" thickTop="1" thickBot="1" x14ac:dyDescent="0.3">
      <c r="A16" s="4" t="s">
        <v>22</v>
      </c>
      <c r="B16" s="11">
        <f>SUM(B5:B14)</f>
        <v>5190</v>
      </c>
      <c r="C16" s="12">
        <f>SUM(C5:C14)</f>
        <v>319.25</v>
      </c>
      <c r="D16" s="12">
        <f>SUM(D5:D14)</f>
        <v>167635</v>
      </c>
      <c r="E16" s="12">
        <f>SUM(E5:E15)</f>
        <v>1410000</v>
      </c>
      <c r="F16" s="13">
        <f>AVERAGE(F5:F14)/2</f>
        <v>2.1500000000000002E-2</v>
      </c>
      <c r="G16" s="12">
        <f>SUM(G5:G14)</f>
        <v>123040</v>
      </c>
      <c r="H16" s="12">
        <f>SUM(H5:H14)</f>
        <v>18200</v>
      </c>
      <c r="I16" s="14">
        <f>SUM(I5:I14)</f>
        <v>11790</v>
      </c>
      <c r="J16" s="7">
        <f>SUM(J5:J14)</f>
        <v>284265</v>
      </c>
    </row>
    <row r="17" spans="1:10" ht="15.75" thickTop="1" x14ac:dyDescent="0.25"/>
    <row r="19" spans="1:10" ht="15.75" thickBot="1" x14ac:dyDescent="0.3"/>
    <row r="20" spans="1:10" ht="15.75" thickTop="1" x14ac:dyDescent="0.25">
      <c r="C20" s="16" t="s">
        <v>23</v>
      </c>
      <c r="D20" s="17" t="s">
        <v>24</v>
      </c>
    </row>
    <row r="21" spans="1:10" x14ac:dyDescent="0.25">
      <c r="C21" s="18">
        <v>0</v>
      </c>
      <c r="D21" s="19">
        <v>0</v>
      </c>
    </row>
    <row r="22" spans="1:10" x14ac:dyDescent="0.25">
      <c r="C22" s="18">
        <v>10000</v>
      </c>
      <c r="D22" s="19">
        <v>0.01</v>
      </c>
    </row>
    <row r="23" spans="1:10" x14ac:dyDescent="0.25">
      <c r="C23" s="18">
        <v>20000</v>
      </c>
      <c r="D23" s="19">
        <v>0.02</v>
      </c>
    </row>
    <row r="24" spans="1:10" x14ac:dyDescent="0.25">
      <c r="C24" s="18">
        <v>40000</v>
      </c>
      <c r="D24" s="19">
        <v>0.03</v>
      </c>
    </row>
    <row r="25" spans="1:10" x14ac:dyDescent="0.25">
      <c r="C25" s="18">
        <v>75000</v>
      </c>
      <c r="D25" s="19">
        <v>0.04</v>
      </c>
    </row>
    <row r="26" spans="1:10" x14ac:dyDescent="0.25">
      <c r="C26" s="18">
        <v>100000</v>
      </c>
      <c r="D26" s="19">
        <v>0.05</v>
      </c>
    </row>
    <row r="27" spans="1:10" ht="15.75" thickBot="1" x14ac:dyDescent="0.3">
      <c r="C27" s="20">
        <v>200000</v>
      </c>
      <c r="D27" s="21">
        <v>0.1</v>
      </c>
    </row>
    <row r="28" spans="1:10" ht="15.75" thickTop="1" x14ac:dyDescent="0.25"/>
    <row r="29" spans="1:10" x14ac:dyDescent="0.25">
      <c r="A29">
        <f>COUNTA(A1:A16)</f>
        <v>12</v>
      </c>
      <c r="B29">
        <f t="shared" ref="B29:J29" si="4">COUNTA(B1:B16)</f>
        <v>12</v>
      </c>
      <c r="C29">
        <f t="shared" si="4"/>
        <v>12</v>
      </c>
      <c r="D29">
        <f t="shared" si="4"/>
        <v>14</v>
      </c>
      <c r="E29">
        <f t="shared" si="4"/>
        <v>12</v>
      </c>
      <c r="F29">
        <f t="shared" si="4"/>
        <v>12</v>
      </c>
      <c r="G29">
        <f t="shared" si="4"/>
        <v>12</v>
      </c>
      <c r="H29">
        <f t="shared" si="4"/>
        <v>12</v>
      </c>
      <c r="I29">
        <f t="shared" si="4"/>
        <v>12</v>
      </c>
      <c r="J29">
        <f t="shared" si="4"/>
        <v>12</v>
      </c>
    </row>
    <row r="30" spans="1:10" x14ac:dyDescent="0.25">
      <c r="A30">
        <f>COUNTIF(A1:A16, "*")</f>
        <v>12</v>
      </c>
      <c r="B30">
        <f t="shared" ref="B30:J30" si="5">COUNTIF(B1:B16, "*")</f>
        <v>1</v>
      </c>
      <c r="C30">
        <f t="shared" si="5"/>
        <v>1</v>
      </c>
      <c r="D30">
        <f t="shared" si="5"/>
        <v>3</v>
      </c>
      <c r="E30">
        <f t="shared" si="5"/>
        <v>1</v>
      </c>
      <c r="F30">
        <f t="shared" si="5"/>
        <v>1</v>
      </c>
      <c r="G30">
        <f t="shared" si="5"/>
        <v>1</v>
      </c>
      <c r="H30">
        <f t="shared" si="5"/>
        <v>1</v>
      </c>
      <c r="I30">
        <f t="shared" si="5"/>
        <v>1</v>
      </c>
      <c r="J30">
        <f t="shared" si="5"/>
        <v>1</v>
      </c>
    </row>
    <row r="31" spans="1:10" x14ac:dyDescent="0.25">
      <c r="A31">
        <f>MAX(A1:A16)</f>
        <v>0</v>
      </c>
      <c r="B31">
        <f t="shared" ref="B31:J31" si="6">MAX(B1:B16)</f>
        <v>5190</v>
      </c>
      <c r="C31">
        <f t="shared" si="6"/>
        <v>319.25</v>
      </c>
      <c r="D31">
        <f t="shared" si="6"/>
        <v>167635</v>
      </c>
      <c r="E31">
        <f t="shared" si="6"/>
        <v>1410000</v>
      </c>
      <c r="F31">
        <f t="shared" si="6"/>
        <v>0.1</v>
      </c>
      <c r="G31">
        <f t="shared" si="6"/>
        <v>123040</v>
      </c>
      <c r="H31">
        <f t="shared" si="6"/>
        <v>18200</v>
      </c>
      <c r="I31">
        <f t="shared" si="6"/>
        <v>11790</v>
      </c>
      <c r="J31">
        <f t="shared" si="6"/>
        <v>284265</v>
      </c>
    </row>
    <row r="32" spans="1:10" x14ac:dyDescent="0.25">
      <c r="A32">
        <f>MIN(A1:A16)</f>
        <v>0</v>
      </c>
      <c r="B32">
        <f t="shared" ref="B32:J32" si="7">MIN(B1:B16)</f>
        <v>240</v>
      </c>
      <c r="C32">
        <f t="shared" si="7"/>
        <v>30</v>
      </c>
      <c r="D32">
        <f t="shared" si="7"/>
        <v>7200</v>
      </c>
      <c r="E32">
        <f t="shared" si="7"/>
        <v>9000</v>
      </c>
      <c r="F32">
        <f t="shared" si="7"/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6640</v>
      </c>
    </row>
    <row r="33" spans="1:10" x14ac:dyDescent="0.25">
      <c r="A33" t="s">
        <v>25</v>
      </c>
      <c r="B33" s="1">
        <f>ROUND(AVERAGE((B1:B27)), 2)</f>
        <v>943.64</v>
      </c>
      <c r="C33" s="1">
        <f t="shared" ref="C33:J33" si="8">ROUND(AVERAGE((C1:C27)), 2)</f>
        <v>24757.69</v>
      </c>
      <c r="D33" s="1">
        <f t="shared" si="8"/>
        <v>18626.13</v>
      </c>
      <c r="E33" s="1">
        <f t="shared" si="8"/>
        <v>256363.64</v>
      </c>
      <c r="F33" s="1">
        <f t="shared" si="8"/>
        <v>0.04</v>
      </c>
      <c r="G33" s="1">
        <f t="shared" si="8"/>
        <v>22370.91</v>
      </c>
      <c r="H33" s="1">
        <f t="shared" si="8"/>
        <v>3309.09</v>
      </c>
      <c r="I33" s="1">
        <f t="shared" si="8"/>
        <v>2143.64</v>
      </c>
      <c r="J33" s="1">
        <f t="shared" si="8"/>
        <v>51684.55</v>
      </c>
    </row>
  </sheetData>
  <mergeCells count="1">
    <mergeCell ref="D2:F2"/>
  </mergeCells>
  <pageMargins left="0.7" right="0.7" top="0.75" bottom="0.75" header="0.3" footer="0.3"/>
  <pageSetup orientation="landscape" verticalDpi="0" r:id="rId1"/>
  <headerFooter>
    <oddFooter xml:space="preserve">&amp;L1&amp;CCS 170 Spreadsheets 2 Section 1 
TA Akshay Katpally&amp;RJoshua Chelli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1"/>
  <sheetViews>
    <sheetView workbookViewId="0">
      <selection activeCell="Q12" sqref="Q12"/>
    </sheetView>
  </sheetViews>
  <sheetFormatPr defaultRowHeight="15" x14ac:dyDescent="0.25"/>
  <cols>
    <col min="1" max="1" width="10.140625" customWidth="1"/>
    <col min="2" max="2" width="15.140625" customWidth="1"/>
  </cols>
  <sheetData>
    <row r="1" spans="1:2" ht="30" x14ac:dyDescent="0.25">
      <c r="A1" s="4" t="s">
        <v>2</v>
      </c>
      <c r="B1" s="4" t="s">
        <v>6</v>
      </c>
    </row>
    <row r="2" spans="1:2" x14ac:dyDescent="0.25">
      <c r="A2" s="15" t="s">
        <v>12</v>
      </c>
      <c r="B2" s="6">
        <v>400000</v>
      </c>
    </row>
    <row r="3" spans="1:2" x14ac:dyDescent="0.25">
      <c r="A3" s="15" t="s">
        <v>13</v>
      </c>
      <c r="B3" s="6">
        <v>390000</v>
      </c>
    </row>
    <row r="4" spans="1:2" x14ac:dyDescent="0.25">
      <c r="A4" s="15" t="s">
        <v>14</v>
      </c>
      <c r="B4" s="6">
        <v>350000</v>
      </c>
    </row>
    <row r="5" spans="1:2" x14ac:dyDescent="0.25">
      <c r="A5" s="15" t="s">
        <v>15</v>
      </c>
      <c r="B5" s="6">
        <v>100000</v>
      </c>
    </row>
    <row r="6" spans="1:2" x14ac:dyDescent="0.25">
      <c r="A6" s="15" t="s">
        <v>16</v>
      </c>
      <c r="B6" s="6">
        <v>68000</v>
      </c>
    </row>
    <row r="7" spans="1:2" x14ac:dyDescent="0.25">
      <c r="A7" s="15" t="s">
        <v>17</v>
      </c>
      <c r="B7" s="6">
        <v>50000</v>
      </c>
    </row>
    <row r="8" spans="1:2" x14ac:dyDescent="0.25">
      <c r="A8" s="15" t="s">
        <v>18</v>
      </c>
      <c r="B8" s="6">
        <v>25000</v>
      </c>
    </row>
    <row r="9" spans="1:2" x14ac:dyDescent="0.25">
      <c r="A9" s="15" t="s">
        <v>19</v>
      </c>
      <c r="B9" s="6">
        <v>9000</v>
      </c>
    </row>
    <row r="10" spans="1:2" x14ac:dyDescent="0.25">
      <c r="A10" s="15" t="s">
        <v>20</v>
      </c>
      <c r="B10" s="6">
        <v>9000</v>
      </c>
    </row>
    <row r="11" spans="1:2" x14ac:dyDescent="0.25">
      <c r="A11" s="15" t="s">
        <v>21</v>
      </c>
      <c r="B11" s="6">
        <v>9000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5"/>
  <sheetViews>
    <sheetView view="pageLayout" zoomScaleNormal="100" workbookViewId="0">
      <selection activeCell="C10" sqref="C10"/>
    </sheetView>
  </sheetViews>
  <sheetFormatPr defaultRowHeight="15" x14ac:dyDescent="0.25"/>
  <cols>
    <col min="1" max="1" width="30.5703125" customWidth="1"/>
    <col min="2" max="2" width="12.42578125" customWidth="1"/>
    <col min="6" max="6" width="26" customWidth="1"/>
  </cols>
  <sheetData>
    <row r="1" spans="1:2" x14ac:dyDescent="0.25">
      <c r="A1" t="s">
        <v>26</v>
      </c>
    </row>
    <row r="2" spans="1:2" x14ac:dyDescent="0.25">
      <c r="A2" s="27" t="s">
        <v>27</v>
      </c>
      <c r="B2" s="2"/>
    </row>
    <row r="3" spans="1:2" x14ac:dyDescent="0.25">
      <c r="A3" s="23">
        <f ca="1">TODAY()</f>
        <v>41249</v>
      </c>
    </row>
    <row r="5" spans="1:2" x14ac:dyDescent="0.25">
      <c r="A5" s="22" t="s">
        <v>28</v>
      </c>
    </row>
    <row r="6" spans="1:2" x14ac:dyDescent="0.25">
      <c r="A6" t="s">
        <v>29</v>
      </c>
      <c r="B6" s="24">
        <v>1.02</v>
      </c>
    </row>
    <row r="7" spans="1:2" x14ac:dyDescent="0.25">
      <c r="A7" t="s">
        <v>30</v>
      </c>
      <c r="B7" s="25">
        <v>4</v>
      </c>
    </row>
    <row r="9" spans="1:2" x14ac:dyDescent="0.25">
      <c r="A9" s="22" t="s">
        <v>31</v>
      </c>
    </row>
    <row r="10" spans="1:2" x14ac:dyDescent="0.25">
      <c r="A10" s="26" t="s">
        <v>32</v>
      </c>
      <c r="B10">
        <v>100</v>
      </c>
    </row>
    <row r="11" spans="1:2" x14ac:dyDescent="0.25">
      <c r="A11" s="26" t="s">
        <v>33</v>
      </c>
      <c r="B11" s="6">
        <v>3.45</v>
      </c>
    </row>
    <row r="12" spans="1:2" x14ac:dyDescent="0.25">
      <c r="A12" s="26" t="s">
        <v>34</v>
      </c>
      <c r="B12" s="6">
        <f>B10*B11</f>
        <v>345</v>
      </c>
    </row>
    <row r="14" spans="1:2" x14ac:dyDescent="0.25">
      <c r="A14" s="22" t="s">
        <v>35</v>
      </c>
    </row>
    <row r="15" spans="1:2" x14ac:dyDescent="0.25">
      <c r="A15" s="26" t="s">
        <v>36</v>
      </c>
      <c r="B15" s="6">
        <v>20</v>
      </c>
    </row>
    <row r="16" spans="1:2" x14ac:dyDescent="0.25">
      <c r="A16" s="26" t="s">
        <v>37</v>
      </c>
      <c r="B16" s="6">
        <v>15</v>
      </c>
    </row>
    <row r="17" spans="1:2" x14ac:dyDescent="0.25">
      <c r="A17" s="26" t="s">
        <v>38</v>
      </c>
      <c r="B17" s="6">
        <v>150</v>
      </c>
    </row>
    <row r="18" spans="1:2" x14ac:dyDescent="0.25">
      <c r="A18" s="26" t="s">
        <v>39</v>
      </c>
      <c r="B18" s="6">
        <v>200</v>
      </c>
    </row>
    <row r="20" spans="1:2" x14ac:dyDescent="0.25">
      <c r="A20" s="22" t="s">
        <v>40</v>
      </c>
    </row>
    <row r="21" spans="1:2" x14ac:dyDescent="0.25">
      <c r="A21" s="26" t="s">
        <v>41</v>
      </c>
      <c r="B21" s="6">
        <f>B12+B17+B18+(B15*B10)+(B16*B10)</f>
        <v>4195</v>
      </c>
    </row>
    <row r="22" spans="1:2" x14ac:dyDescent="0.25">
      <c r="A22" s="26" t="s">
        <v>42</v>
      </c>
      <c r="B22" s="6">
        <f>B21*B6</f>
        <v>4278.8999999999996</v>
      </c>
    </row>
    <row r="23" spans="1:2" x14ac:dyDescent="0.25">
      <c r="A23" s="26" t="s">
        <v>43</v>
      </c>
      <c r="B23" s="6">
        <f>B22/B10</f>
        <v>42.788999999999994</v>
      </c>
    </row>
    <row r="24" spans="1:2" x14ac:dyDescent="0.25">
      <c r="A24" s="26" t="s">
        <v>44</v>
      </c>
      <c r="B24" s="6">
        <f>B23-B11</f>
        <v>39.338999999999992</v>
      </c>
    </row>
    <row r="25" spans="1:2" x14ac:dyDescent="0.25">
      <c r="A25" s="26" t="s">
        <v>45</v>
      </c>
      <c r="B25" t="str">
        <f>IF(B23&lt;B7, "ok", "Please adjust one of the factors to lower the final price")</f>
        <v>Please adjust one of the factors to lower the final price</v>
      </c>
    </row>
  </sheetData>
  <pageMargins left="0.7" right="0.7" top="0.75" bottom="0.75" header="0.3" footer="0.3"/>
  <pageSetup orientation="portrait" verticalDpi="0" r:id="rId1"/>
  <headerFooter>
    <oddFooter>&amp;L1&amp;CCS 170 Spreadsheets 2 Section 1 
TA Akshay Katpally&amp;RJoshua Chelli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 Performance</vt:lpstr>
      <vt:lpstr>Sales Performance Formulae</vt:lpstr>
      <vt:lpstr>Sales Pie Chart</vt:lpstr>
      <vt:lpstr>Markup Calculator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2012-11-15T21:33:06Z</dcterms:created>
  <dcterms:modified xsi:type="dcterms:W3CDTF">2012-12-06T17:30:02Z</dcterms:modified>
</cp:coreProperties>
</file>